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erpanie OPBK k 07.05.2010" sheetId="1" r:id="rId1"/>
  </sheets>
  <definedNames>
    <definedName name="_xlnm.Print_Area" localSheetId="0">'Čerpanie OPBK k 07.05.2010'!$A$1:$P$53</definedName>
  </definedNames>
  <calcPr fullCalcOnLoad="1"/>
</workbook>
</file>

<file path=xl/sharedStrings.xml><?xml version="1.0" encoding="utf-8"?>
<sst xmlns="http://schemas.openxmlformats.org/spreadsheetml/2006/main" count="161" uniqueCount="71">
  <si>
    <t>Operačný program</t>
  </si>
  <si>
    <t>Čerpanie ŠF (schválené SŽP) v EUR</t>
  </si>
  <si>
    <t>Nezrovnalosti 
a vratky uplatnené 
v ŽoP na EK 
v EUR</t>
  </si>
  <si>
    <t>Čerpanie ŠF (schválené SŽP znížené o nezrovnalosti ) v EUR</t>
  </si>
  <si>
    <t>Záväzok
2007-2013 v bežných cenách v EUR</t>
  </si>
  <si>
    <t>Podiel čerpania na záväzku                2007-2013 v %</t>
  </si>
  <si>
    <t>Záväzok 2007 v bežných cenách v EUR</t>
  </si>
  <si>
    <t>Zálohové platby EK</t>
  </si>
  <si>
    <t>Záväzok 2008</t>
  </si>
  <si>
    <t>Záväzok 2009</t>
  </si>
  <si>
    <t>Potrebné vyčerpať za ŠF do 31.12.2010 
v zmysle pravidla n+3</t>
  </si>
  <si>
    <t>Potrebné vyčerpať za KF do 31.12.2011 
v zmysle pravidla n+3</t>
  </si>
  <si>
    <t>Podiel čerpania na záväzku 2007  - zálohové platby v %</t>
  </si>
  <si>
    <t>Podiel čerpania na záväzku 2008 
v %</t>
  </si>
  <si>
    <t>Podiel čerpania na záväzku 2009 
v %</t>
  </si>
  <si>
    <t>EÚ zdroje</t>
  </si>
  <si>
    <t>5=3/4</t>
  </si>
  <si>
    <t>8=6-7</t>
  </si>
  <si>
    <t>11=8-3</t>
  </si>
  <si>
    <t>12=9+8-3</t>
  </si>
  <si>
    <t>13=3/8</t>
  </si>
  <si>
    <t>14=(3-8)/9</t>
  </si>
  <si>
    <t>15=(3-8-9)/10</t>
  </si>
  <si>
    <t>OP Vzdelávanie</t>
  </si>
  <si>
    <t>-</t>
  </si>
  <si>
    <t>z toho Cieľ 1</t>
  </si>
  <si>
    <t>z toho Cieľ 2</t>
  </si>
  <si>
    <t>OP Zamestn. a sociálna inklúzia</t>
  </si>
  <si>
    <t>OP Informatizácia spoločnosti</t>
  </si>
  <si>
    <t>OP Životné prostredie (ERDF + KF)</t>
  </si>
  <si>
    <t>z toho alokácia ERDF</t>
  </si>
  <si>
    <t>z toho alokácia KF</t>
  </si>
  <si>
    <t>Regionálny OP</t>
  </si>
  <si>
    <t>OP Doprava (ERDF + KF)</t>
  </si>
  <si>
    <t>23120110001 - D1 Sverepec - Vrtižer</t>
  </si>
  <si>
    <t>0**</t>
  </si>
  <si>
    <t>23110110001 - Modernizácia trate Žilina – Krásno</t>
  </si>
  <si>
    <t>OP Zdravotníctvo</t>
  </si>
  <si>
    <t>OP Konkurenc. a hosp. rast</t>
  </si>
  <si>
    <t>OP Technická pomoc</t>
  </si>
  <si>
    <t>OP Bratislavský kraj</t>
  </si>
  <si>
    <t>OP Výskum a vývoj</t>
  </si>
  <si>
    <t>SPOLU (bez KF)</t>
  </si>
  <si>
    <t>x</t>
  </si>
  <si>
    <t>SPOLU</t>
  </si>
  <si>
    <t>Zdroj: MF SR</t>
  </si>
  <si>
    <t>* vzhľadom na výšku zálohových platieb pre Kohézny fond nie je údaj pre sledovanie pravidla n+3 pre záväzok 2007 relevantný. V nadväznosti na uvedené prvým rozhodujúcim rokom pre sledovanie pravidla n+3 je r. 2011, a to pre záväzok r. 2008.</t>
  </si>
  <si>
    <t>** záväzok 2008 sa pre veľké projekty presúva do záväzku 2009 na základe rozhodnutia EK k uvádzaným projektom</t>
  </si>
  <si>
    <t>Čerpanie štrukturálnych fondov programového obdobia 2007 - 2013 (Cieľ 3) k 31.01.2010 v EUR</t>
  </si>
  <si>
    <t>Čerpanie ŠF (schválené ŽP znížené o nezrovnalosti ) v EUR</t>
  </si>
  <si>
    <t xml:space="preserve">Zálohové platby EK </t>
  </si>
  <si>
    <t xml:space="preserve">Záväzok 2007 - ZP </t>
  </si>
  <si>
    <t>Potrebné vyčerpať do 31.12.2010 v zmysle pravidla n+3</t>
  </si>
  <si>
    <t>Podiel čerpania na záväzku 2007 - zálohové platby v %</t>
  </si>
  <si>
    <t>Podiel čerpania na záväzku 2008, 
v %</t>
  </si>
  <si>
    <t>3=1/2</t>
  </si>
  <si>
    <t>8=6-1</t>
  </si>
  <si>
    <t>9=1/6</t>
  </si>
  <si>
    <t>10=(1-6)/7</t>
  </si>
  <si>
    <t>OP Cezhraničná spolupráca SR-ČR</t>
  </si>
  <si>
    <t>OP Interact II*</t>
  </si>
  <si>
    <t xml:space="preserve">Spolu </t>
  </si>
  <si>
    <t>* Zo strany certifikačného orgánu boli vyplatené tzv. rolling advance payments, resp. zálohové platby prijímateľom pomoci v rámci Operačného programu Interact II v celkovej výške 3 339 340,00 EUR,  2 838 439,00 EUR a 500 901, 00 EUR zo zdroja contributions. Tieto prostriedky nie sú zahrnuté do čerpania.</t>
  </si>
  <si>
    <t>Čerpanie Európskeho fondu pre rybné hospodárstvo zo záväzku 2007-2013 k 31.01.2010 v EUR</t>
  </si>
  <si>
    <t>Čerpanie ŠF (schválené SŽP znížené o nezrovnalosti ) 
v EUR</t>
  </si>
  <si>
    <t xml:space="preserve">Záväzok
2007-2013 v bežných cenách v EUR </t>
  </si>
  <si>
    <t xml:space="preserve">Zálohové platby* EK </t>
  </si>
  <si>
    <t>Potrebné vyčerpať do 31.12.2009 v zmysle pravidla n+2</t>
  </si>
  <si>
    <t>OP Rybné hospodárstvo</t>
  </si>
  <si>
    <t>Záväzok 2007 - ZP</t>
  </si>
  <si>
    <t>Čerpanie OPBK k 07.05.2010 v EUR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</si>
</sst>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 CE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0" fontId="6" fillId="0" borderId="0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0" fontId="2" fillId="2" borderId="7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10" fontId="3" fillId="0" borderId="3" xfId="19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 wrapText="1"/>
    </xf>
    <xf numFmtId="10" fontId="3" fillId="2" borderId="9" xfId="19" applyNumberFormat="1" applyFont="1" applyFill="1" applyBorder="1" applyAlignment="1">
      <alignment/>
    </xf>
    <xf numFmtId="10" fontId="3" fillId="2" borderId="3" xfId="1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right" wrapText="1" indent="4"/>
    </xf>
    <xf numFmtId="3" fontId="4" fillId="0" borderId="19" xfId="0" applyNumberFormat="1" applyFont="1" applyFill="1" applyBorder="1" applyAlignment="1">
      <alignment wrapText="1"/>
    </xf>
    <xf numFmtId="10" fontId="4" fillId="0" borderId="20" xfId="19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horizontal="right" wrapText="1"/>
    </xf>
    <xf numFmtId="10" fontId="4" fillId="2" borderId="9" xfId="19" applyNumberFormat="1" applyFont="1" applyFill="1" applyBorder="1" applyAlignment="1">
      <alignment/>
    </xf>
    <xf numFmtId="10" fontId="4" fillId="2" borderId="7" xfId="19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0" fontId="3" fillId="0" borderId="7" xfId="19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wrapText="1"/>
    </xf>
    <xf numFmtId="10" fontId="3" fillId="2" borderId="7" xfId="19" applyNumberFormat="1" applyFont="1" applyFill="1" applyBorder="1" applyAlignment="1">
      <alignment/>
    </xf>
    <xf numFmtId="10" fontId="3" fillId="0" borderId="0" xfId="19" applyNumberFormat="1" applyFont="1" applyFill="1" applyAlignment="1">
      <alignment/>
    </xf>
    <xf numFmtId="10" fontId="4" fillId="0" borderId="7" xfId="19" applyNumberFormat="1" applyFont="1" applyFill="1" applyBorder="1" applyAlignment="1">
      <alignment horizontal="right" wrapText="1"/>
    </xf>
    <xf numFmtId="3" fontId="4" fillId="0" borderId="8" xfId="0" applyNumberFormat="1" applyFont="1" applyFill="1" applyBorder="1" applyAlignment="1">
      <alignment wrapText="1"/>
    </xf>
    <xf numFmtId="10" fontId="3" fillId="2" borderId="7" xfId="19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 indent="4"/>
    </xf>
    <xf numFmtId="0" fontId="4" fillId="3" borderId="21" xfId="0" applyFont="1" applyFill="1" applyBorder="1" applyAlignment="1">
      <alignment horizontal="left" wrapText="1" indent="4"/>
    </xf>
    <xf numFmtId="3" fontId="4" fillId="3" borderId="6" xfId="0" applyNumberFormat="1" applyFont="1" applyFill="1" applyBorder="1" applyAlignment="1">
      <alignment wrapText="1"/>
    </xf>
    <xf numFmtId="10" fontId="4" fillId="3" borderId="7" xfId="19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wrapText="1"/>
    </xf>
    <xf numFmtId="3" fontId="4" fillId="3" borderId="17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center" wrapText="1"/>
    </xf>
    <xf numFmtId="3" fontId="4" fillId="3" borderId="6" xfId="0" applyNumberFormat="1" applyFont="1" applyFill="1" applyBorder="1" applyAlignment="1">
      <alignment horizontal="right" wrapText="1"/>
    </xf>
    <xf numFmtId="3" fontId="4" fillId="3" borderId="9" xfId="0" applyNumberFormat="1" applyFont="1" applyFill="1" applyBorder="1" applyAlignment="1">
      <alignment horizontal="right" wrapText="1"/>
    </xf>
    <xf numFmtId="10" fontId="4" fillId="3" borderId="9" xfId="19" applyNumberFormat="1" applyFont="1" applyFill="1" applyBorder="1" applyAlignment="1">
      <alignment horizontal="right"/>
    </xf>
    <xf numFmtId="10" fontId="4" fillId="3" borderId="7" xfId="19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 wrapText="1"/>
    </xf>
    <xf numFmtId="3" fontId="4" fillId="0" borderId="6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4" fillId="4" borderId="0" xfId="0" applyFont="1" applyFill="1" applyAlignment="1">
      <alignment/>
    </xf>
    <xf numFmtId="3" fontId="4" fillId="3" borderId="8" xfId="0" applyNumberFormat="1" applyFont="1" applyFill="1" applyBorder="1" applyAlignment="1">
      <alignment horizontal="right" wrapText="1"/>
    </xf>
    <xf numFmtId="3" fontId="4" fillId="3" borderId="17" xfId="0" applyNumberFormat="1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left" wrapText="1" indent="6"/>
    </xf>
    <xf numFmtId="3" fontId="4" fillId="3" borderId="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4" fillId="0" borderId="6" xfId="0" applyNumberFormat="1" applyFont="1" applyFill="1" applyBorder="1" applyAlignment="1">
      <alignment horizontal="center" wrapText="1"/>
    </xf>
    <xf numFmtId="10" fontId="4" fillId="2" borderId="6" xfId="19" applyNumberFormat="1" applyFont="1" applyFill="1" applyBorder="1" applyAlignment="1">
      <alignment/>
    </xf>
    <xf numFmtId="0" fontId="2" fillId="3" borderId="22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3" fontId="3" fillId="3" borderId="24" xfId="0" applyNumberFormat="1" applyFont="1" applyFill="1" applyBorder="1" applyAlignment="1">
      <alignment wrapText="1"/>
    </xf>
    <xf numFmtId="3" fontId="3" fillId="3" borderId="24" xfId="0" applyNumberFormat="1" applyFont="1" applyFill="1" applyBorder="1" applyAlignment="1">
      <alignment horizontal="center" wrapText="1"/>
    </xf>
    <xf numFmtId="10" fontId="3" fillId="3" borderId="25" xfId="19" applyNumberFormat="1" applyFont="1" applyFill="1" applyBorder="1" applyAlignment="1">
      <alignment horizontal="center" wrapText="1"/>
    </xf>
    <xf numFmtId="3" fontId="3" fillId="3" borderId="23" xfId="0" applyNumberFormat="1" applyFont="1" applyFill="1" applyBorder="1" applyAlignment="1">
      <alignment wrapText="1"/>
    </xf>
    <xf numFmtId="3" fontId="3" fillId="3" borderId="26" xfId="0" applyNumberFormat="1" applyFont="1" applyFill="1" applyBorder="1" applyAlignment="1">
      <alignment horizontal="right" wrapText="1"/>
    </xf>
    <xf numFmtId="10" fontId="2" fillId="3" borderId="26" xfId="19" applyNumberFormat="1" applyFont="1" applyFill="1" applyBorder="1" applyAlignment="1">
      <alignment horizontal="right"/>
    </xf>
    <xf numFmtId="10" fontId="2" fillId="3" borderId="25" xfId="1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5" borderId="27" xfId="0" applyFont="1" applyFill="1" applyBorder="1" applyAlignment="1">
      <alignment wrapText="1"/>
    </xf>
    <xf numFmtId="3" fontId="2" fillId="5" borderId="28" xfId="0" applyNumberFormat="1" applyFont="1" applyFill="1" applyBorder="1" applyAlignment="1">
      <alignment wrapText="1"/>
    </xf>
    <xf numFmtId="3" fontId="2" fillId="5" borderId="29" xfId="0" applyNumberFormat="1" applyFont="1" applyFill="1" applyBorder="1" applyAlignment="1">
      <alignment wrapText="1"/>
    </xf>
    <xf numFmtId="10" fontId="2" fillId="5" borderId="30" xfId="19" applyNumberFormat="1" applyFont="1" applyFill="1" applyBorder="1" applyAlignment="1">
      <alignment horizontal="right" wrapText="1"/>
    </xf>
    <xf numFmtId="3" fontId="2" fillId="5" borderId="29" xfId="0" applyNumberFormat="1" applyFont="1" applyFill="1" applyBorder="1" applyAlignment="1">
      <alignment horizontal="center" wrapText="1"/>
    </xf>
    <xf numFmtId="3" fontId="2" fillId="5" borderId="31" xfId="0" applyNumberFormat="1" applyFont="1" applyFill="1" applyBorder="1" applyAlignment="1">
      <alignment wrapText="1"/>
    </xf>
    <xf numFmtId="10" fontId="2" fillId="5" borderId="31" xfId="19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10" fontId="7" fillId="0" borderId="0" xfId="19" applyNumberFormat="1" applyFont="1" applyFill="1" applyBorder="1" applyAlignment="1">
      <alignment/>
    </xf>
    <xf numFmtId="10" fontId="7" fillId="0" borderId="0" xfId="19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5" fillId="0" borderId="32" xfId="0" applyFont="1" applyBorder="1" applyAlignment="1">
      <alignment/>
    </xf>
    <xf numFmtId="0" fontId="6" fillId="0" borderId="32" xfId="0" applyFont="1" applyBorder="1" applyAlignment="1">
      <alignment/>
    </xf>
    <xf numFmtId="10" fontId="6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10" fontId="3" fillId="0" borderId="37" xfId="19" applyNumberFormat="1" applyFont="1" applyFill="1" applyBorder="1" applyAlignment="1">
      <alignment horizontal="right" wrapText="1"/>
    </xf>
    <xf numFmtId="3" fontId="3" fillId="0" borderId="37" xfId="0" applyNumberFormat="1" applyFont="1" applyFill="1" applyBorder="1" applyAlignment="1">
      <alignment wrapText="1"/>
    </xf>
    <xf numFmtId="10" fontId="3" fillId="2" borderId="19" xfId="19" applyNumberFormat="1" applyFont="1" applyFill="1" applyBorder="1" applyAlignment="1">
      <alignment/>
    </xf>
    <xf numFmtId="10" fontId="3" fillId="2" borderId="20" xfId="19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0" fontId="3" fillId="0" borderId="14" xfId="19" applyNumberFormat="1" applyFont="1" applyFill="1" applyBorder="1" applyAlignment="1">
      <alignment horizontal="right" wrapText="1"/>
    </xf>
    <xf numFmtId="10" fontId="3" fillId="2" borderId="11" xfId="19" applyNumberFormat="1" applyFont="1" applyFill="1" applyBorder="1" applyAlignment="1">
      <alignment/>
    </xf>
    <xf numFmtId="10" fontId="3" fillId="2" borderId="13" xfId="19" applyNumberFormat="1" applyFont="1" applyFill="1" applyBorder="1" applyAlignment="1">
      <alignment/>
    </xf>
    <xf numFmtId="0" fontId="2" fillId="5" borderId="38" xfId="0" applyFont="1" applyFill="1" applyBorder="1" applyAlignment="1">
      <alignment wrapText="1"/>
    </xf>
    <xf numFmtId="3" fontId="2" fillId="5" borderId="38" xfId="0" applyNumberFormat="1" applyFont="1" applyFill="1" applyBorder="1" applyAlignment="1">
      <alignment wrapText="1"/>
    </xf>
    <xf numFmtId="10" fontId="2" fillId="5" borderId="14" xfId="19" applyNumberFormat="1" applyFont="1" applyFill="1" applyBorder="1" applyAlignment="1">
      <alignment horizontal="right" wrapText="1"/>
    </xf>
    <xf numFmtId="3" fontId="2" fillId="5" borderId="39" xfId="0" applyNumberFormat="1" applyFont="1" applyFill="1" applyBorder="1" applyAlignment="1">
      <alignment wrapText="1"/>
    </xf>
    <xf numFmtId="10" fontId="2" fillId="5" borderId="40" xfId="19" applyNumberFormat="1" applyFont="1" applyFill="1" applyBorder="1" applyAlignment="1">
      <alignment/>
    </xf>
    <xf numFmtId="10" fontId="2" fillId="5" borderId="41" xfId="19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10" fontId="1" fillId="0" borderId="0" xfId="19" applyNumberFormat="1" applyFont="1" applyFill="1" applyBorder="1" applyAlignment="1">
      <alignment horizontal="right" wrapText="1"/>
    </xf>
    <xf numFmtId="10" fontId="1" fillId="0" borderId="0" xfId="19" applyNumberFormat="1" applyFont="1" applyFill="1" applyBorder="1" applyAlignment="1">
      <alignment/>
    </xf>
    <xf numFmtId="4" fontId="1" fillId="0" borderId="0" xfId="19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2" borderId="17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wrapText="1"/>
    </xf>
    <xf numFmtId="3" fontId="3" fillId="0" borderId="45" xfId="0" applyNumberFormat="1" applyFont="1" applyFill="1" applyBorder="1" applyAlignment="1">
      <alignment wrapText="1"/>
    </xf>
    <xf numFmtId="10" fontId="3" fillId="0" borderId="45" xfId="19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 horizontal="right" wrapText="1"/>
    </xf>
    <xf numFmtId="10" fontId="3" fillId="2" borderId="45" xfId="0" applyNumberFormat="1" applyFont="1" applyFill="1" applyBorder="1" applyAlignment="1">
      <alignment horizontal="right" wrapText="1"/>
    </xf>
    <xf numFmtId="10" fontId="3" fillId="2" borderId="46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 indent="4"/>
    </xf>
    <xf numFmtId="10" fontId="3" fillId="0" borderId="6" xfId="19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10" fontId="3" fillId="2" borderId="6" xfId="0" applyNumberFormat="1" applyFont="1" applyFill="1" applyBorder="1" applyAlignment="1">
      <alignment horizontal="right" wrapText="1"/>
    </xf>
    <xf numFmtId="10" fontId="3" fillId="2" borderId="7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 indent="4"/>
    </xf>
    <xf numFmtId="10" fontId="3" fillId="0" borderId="11" xfId="19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10" fontId="3" fillId="2" borderId="11" xfId="0" applyNumberFormat="1" applyFont="1" applyFill="1" applyBorder="1" applyAlignment="1">
      <alignment horizontal="right" wrapText="1"/>
    </xf>
    <xf numFmtId="10" fontId="3" fillId="2" borderId="13" xfId="0" applyNumberFormat="1" applyFont="1" applyFill="1" applyBorder="1" applyAlignment="1">
      <alignment horizontal="right" wrapText="1"/>
    </xf>
    <xf numFmtId="10" fontId="2" fillId="5" borderId="29" xfId="19" applyNumberFormat="1" applyFont="1" applyFill="1" applyBorder="1" applyAlignment="1">
      <alignment horizontal="right" wrapText="1"/>
    </xf>
    <xf numFmtId="3" fontId="2" fillId="5" borderId="40" xfId="0" applyNumberFormat="1" applyFont="1" applyFill="1" applyBorder="1" applyAlignment="1">
      <alignment horizontal="right" wrapText="1"/>
    </xf>
    <xf numFmtId="3" fontId="2" fillId="5" borderId="47" xfId="0" applyNumberFormat="1" applyFont="1" applyFill="1" applyBorder="1" applyAlignment="1">
      <alignment horizontal="right" wrapText="1"/>
    </xf>
    <xf numFmtId="10" fontId="2" fillId="5" borderId="47" xfId="19" applyNumberFormat="1" applyFont="1" applyFill="1" applyBorder="1" applyAlignment="1">
      <alignment/>
    </xf>
    <xf numFmtId="10" fontId="2" fillId="5" borderId="30" xfId="19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2" fillId="0" borderId="0" xfId="19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0" fontId="2" fillId="0" borderId="0" xfId="19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0" fontId="3" fillId="0" borderId="20" xfId="19" applyNumberFormat="1" applyFont="1" applyFill="1" applyBorder="1" applyAlignment="1">
      <alignment horizontal="right" wrapText="1"/>
    </xf>
    <xf numFmtId="3" fontId="3" fillId="0" borderId="48" xfId="0" applyNumberFormat="1" applyFont="1" applyFill="1" applyBorder="1" applyAlignment="1">
      <alignment wrapText="1"/>
    </xf>
    <xf numFmtId="3" fontId="3" fillId="0" borderId="37" xfId="0" applyNumberFormat="1" applyFont="1" applyFill="1" applyBorder="1" applyAlignment="1">
      <alignment horizontal="center" wrapText="1"/>
    </xf>
    <xf numFmtId="3" fontId="3" fillId="0" borderId="37" xfId="0" applyNumberFormat="1" applyFont="1" applyFill="1" applyBorder="1" applyAlignment="1">
      <alignment horizontal="right" wrapText="1"/>
    </xf>
    <xf numFmtId="10" fontId="3" fillId="2" borderId="37" xfId="19" applyNumberFormat="1" applyFont="1" applyFill="1" applyBorder="1" applyAlignment="1">
      <alignment/>
    </xf>
    <xf numFmtId="10" fontId="3" fillId="0" borderId="13" xfId="19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right" wrapText="1"/>
    </xf>
    <xf numFmtId="10" fontId="3" fillId="2" borderId="14" xfId="19" applyNumberFormat="1" applyFont="1" applyFill="1" applyBorder="1" applyAlignment="1">
      <alignment/>
    </xf>
    <xf numFmtId="0" fontId="2" fillId="2" borderId="4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="50" zoomScaleNormal="50" zoomScaleSheetLayoutView="50" workbookViewId="0" topLeftCell="A1">
      <selection activeCell="E68" sqref="E68"/>
    </sheetView>
  </sheetViews>
  <sheetFormatPr defaultColWidth="9.00390625" defaultRowHeight="20.25" customHeight="1"/>
  <cols>
    <col min="1" max="1" width="39.125" style="2" customWidth="1"/>
    <col min="2" max="2" width="21.375" style="2" customWidth="1"/>
    <col min="3" max="3" width="23.125" style="2" customWidth="1"/>
    <col min="4" max="6" width="24.75390625" style="1" customWidth="1"/>
    <col min="7" max="7" width="24.75390625" style="3" customWidth="1"/>
    <col min="8" max="11" width="22.125" style="3" customWidth="1"/>
    <col min="12" max="15" width="24.75390625" style="3" customWidth="1"/>
    <col min="16" max="16" width="23.875" style="4" customWidth="1"/>
    <col min="17" max="17" width="12.375" style="1" bestFit="1" customWidth="1"/>
    <col min="18" max="18" width="15.875" style="1" bestFit="1" customWidth="1"/>
    <col min="19" max="16384" width="9.125" style="1" customWidth="1"/>
  </cols>
  <sheetData>
    <row r="1" spans="1:16" s="6" customFormat="1" ht="23.25" customHeight="1">
      <c r="A1" s="9"/>
      <c r="B1" s="9"/>
      <c r="C1" s="9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s="5" customFormat="1" ht="29.25" customHeight="1" thickBot="1">
      <c r="A2" s="190" t="s">
        <v>70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0"/>
      <c r="P2" s="11"/>
    </row>
    <row r="3" spans="1:16" ht="101.25" customHeight="1">
      <c r="A3" s="186" t="s">
        <v>0</v>
      </c>
      <c r="B3" s="12" t="s">
        <v>1</v>
      </c>
      <c r="C3" s="13" t="s">
        <v>2</v>
      </c>
      <c r="D3" s="12" t="s">
        <v>3</v>
      </c>
      <c r="E3" s="12" t="s">
        <v>4</v>
      </c>
      <c r="F3" s="14" t="s">
        <v>5</v>
      </c>
      <c r="G3" s="15" t="s">
        <v>6</v>
      </c>
      <c r="H3" s="12" t="s">
        <v>7</v>
      </c>
      <c r="I3" s="12" t="s">
        <v>69</v>
      </c>
      <c r="J3" s="12" t="s">
        <v>8</v>
      </c>
      <c r="K3" s="12" t="s">
        <v>9</v>
      </c>
      <c r="L3" s="12" t="s">
        <v>10</v>
      </c>
      <c r="M3" s="12" t="s">
        <v>11</v>
      </c>
      <c r="N3" s="16" t="s">
        <v>12</v>
      </c>
      <c r="O3" s="16" t="s">
        <v>13</v>
      </c>
      <c r="P3" s="17" t="s">
        <v>14</v>
      </c>
    </row>
    <row r="4" spans="1:16" ht="20.25" customHeight="1">
      <c r="A4" s="187"/>
      <c r="B4" s="18" t="s">
        <v>15</v>
      </c>
      <c r="C4" s="18" t="s">
        <v>15</v>
      </c>
      <c r="D4" s="18" t="s">
        <v>15</v>
      </c>
      <c r="E4" s="18" t="s">
        <v>15</v>
      </c>
      <c r="F4" s="19" t="s">
        <v>15</v>
      </c>
      <c r="G4" s="20" t="s">
        <v>15</v>
      </c>
      <c r="H4" s="18" t="s">
        <v>15</v>
      </c>
      <c r="I4" s="18" t="s">
        <v>15</v>
      </c>
      <c r="J4" s="18" t="s">
        <v>15</v>
      </c>
      <c r="K4" s="18" t="s">
        <v>15</v>
      </c>
      <c r="L4" s="21" t="s">
        <v>15</v>
      </c>
      <c r="M4" s="21" t="s">
        <v>15</v>
      </c>
      <c r="N4" s="21" t="s">
        <v>15</v>
      </c>
      <c r="O4" s="21" t="s">
        <v>15</v>
      </c>
      <c r="P4" s="22" t="s">
        <v>15</v>
      </c>
    </row>
    <row r="5" spans="1:16" ht="21" customHeight="1" thickBot="1">
      <c r="A5" s="23"/>
      <c r="B5" s="24">
        <v>1</v>
      </c>
      <c r="C5" s="25">
        <v>2</v>
      </c>
      <c r="D5" s="24">
        <v>3</v>
      </c>
      <c r="E5" s="24">
        <v>4</v>
      </c>
      <c r="F5" s="26" t="s">
        <v>16</v>
      </c>
      <c r="G5" s="25">
        <v>6</v>
      </c>
      <c r="H5" s="24">
        <v>7</v>
      </c>
      <c r="I5" s="24" t="s">
        <v>17</v>
      </c>
      <c r="J5" s="27">
        <v>9</v>
      </c>
      <c r="K5" s="27">
        <v>10</v>
      </c>
      <c r="L5" s="27" t="s">
        <v>18</v>
      </c>
      <c r="M5" s="27" t="s">
        <v>19</v>
      </c>
      <c r="N5" s="27" t="s">
        <v>20</v>
      </c>
      <c r="O5" s="27" t="s">
        <v>21</v>
      </c>
      <c r="P5" s="28" t="s">
        <v>22</v>
      </c>
    </row>
    <row r="6" spans="1:16" s="3" customFormat="1" ht="32.25" customHeight="1" hidden="1">
      <c r="A6" s="29" t="s">
        <v>23</v>
      </c>
      <c r="B6" s="30">
        <v>5220595.56</v>
      </c>
      <c r="C6" s="30">
        <v>0</v>
      </c>
      <c r="D6" s="30">
        <v>5220595.56</v>
      </c>
      <c r="E6" s="30">
        <v>617801578</v>
      </c>
      <c r="F6" s="31">
        <v>0.008450278772191806</v>
      </c>
      <c r="G6" s="32">
        <v>87729702</v>
      </c>
      <c r="H6" s="33">
        <v>55602142.019999996</v>
      </c>
      <c r="I6" s="34">
        <v>32127559.980000004</v>
      </c>
      <c r="J6" s="35">
        <v>85480552</v>
      </c>
      <c r="K6" s="35">
        <v>82402308</v>
      </c>
      <c r="L6" s="36">
        <v>26906964.420000006</v>
      </c>
      <c r="M6" s="37" t="s">
        <v>24</v>
      </c>
      <c r="N6" s="38">
        <v>0.1624958622207823</v>
      </c>
      <c r="O6" s="38">
        <v>0</v>
      </c>
      <c r="P6" s="39">
        <v>0</v>
      </c>
    </row>
    <row r="7" spans="1:16" s="40" customFormat="1" ht="32.25" customHeight="1" hidden="1">
      <c r="A7" s="41" t="s">
        <v>25</v>
      </c>
      <c r="B7" s="42">
        <v>5005869.34</v>
      </c>
      <c r="C7" s="42">
        <v>0</v>
      </c>
      <c r="D7" s="42">
        <v>5005869.34</v>
      </c>
      <c r="E7" s="42">
        <v>600000000</v>
      </c>
      <c r="F7" s="43">
        <v>0.008343115566666667</v>
      </c>
      <c r="G7" s="44">
        <v>85335177</v>
      </c>
      <c r="H7" s="44">
        <v>54000000.00057629</v>
      </c>
      <c r="I7" s="45">
        <v>31335176.999423712</v>
      </c>
      <c r="J7" s="46">
        <v>83038136</v>
      </c>
      <c r="K7" s="46">
        <v>79911044</v>
      </c>
      <c r="L7" s="47">
        <v>26329307.659423713</v>
      </c>
      <c r="M7" s="48" t="s">
        <v>24</v>
      </c>
      <c r="N7" s="49">
        <v>0.15975238755128343</v>
      </c>
      <c r="O7" s="38">
        <v>0</v>
      </c>
      <c r="P7" s="50">
        <v>0</v>
      </c>
    </row>
    <row r="8" spans="1:16" s="40" customFormat="1" ht="32.25" customHeight="1" hidden="1">
      <c r="A8" s="41" t="s">
        <v>26</v>
      </c>
      <c r="B8" s="42">
        <v>214726.22</v>
      </c>
      <c r="C8" s="42">
        <v>0</v>
      </c>
      <c r="D8" s="42">
        <v>214726.22</v>
      </c>
      <c r="E8" s="42">
        <v>17801578</v>
      </c>
      <c r="F8" s="43">
        <v>0.01206220145202858</v>
      </c>
      <c r="G8" s="44">
        <v>2394525</v>
      </c>
      <c r="H8" s="51">
        <v>1602142.019423712</v>
      </c>
      <c r="I8" s="45">
        <v>792382.980576288</v>
      </c>
      <c r="J8" s="46">
        <v>2442416</v>
      </c>
      <c r="K8" s="46">
        <v>2491264</v>
      </c>
      <c r="L8" s="47">
        <v>577656.760576288</v>
      </c>
      <c r="M8" s="48" t="s">
        <v>24</v>
      </c>
      <c r="N8" s="49">
        <v>0.27098792536385996</v>
      </c>
      <c r="O8" s="38">
        <v>0</v>
      </c>
      <c r="P8" s="50">
        <v>0</v>
      </c>
    </row>
    <row r="9" spans="1:17" s="3" customFormat="1" ht="32.25" customHeight="1" hidden="1">
      <c r="A9" s="52" t="s">
        <v>27</v>
      </c>
      <c r="B9" s="34">
        <v>75362693.53</v>
      </c>
      <c r="C9" s="34">
        <v>0</v>
      </c>
      <c r="D9" s="34">
        <v>75362693.53</v>
      </c>
      <c r="E9" s="34">
        <v>881801578</v>
      </c>
      <c r="F9" s="53">
        <v>0.08546445754942843</v>
      </c>
      <c r="G9" s="54">
        <v>125277179</v>
      </c>
      <c r="H9" s="33">
        <v>79362142.02</v>
      </c>
      <c r="I9" s="34">
        <v>45915036.980000004</v>
      </c>
      <c r="J9" s="35">
        <v>122017332</v>
      </c>
      <c r="K9" s="35">
        <v>117563168</v>
      </c>
      <c r="L9" s="36">
        <v>0</v>
      </c>
      <c r="M9" s="37" t="s">
        <v>24</v>
      </c>
      <c r="N9" s="38">
        <v>1</v>
      </c>
      <c r="O9" s="38">
        <v>0.24133994791821867</v>
      </c>
      <c r="P9" s="55">
        <v>0</v>
      </c>
      <c r="Q9" s="56"/>
    </row>
    <row r="10" spans="1:17" s="40" customFormat="1" ht="32.25" customHeight="1" hidden="1">
      <c r="A10" s="41" t="s">
        <v>25</v>
      </c>
      <c r="B10" s="45">
        <v>73844410.87</v>
      </c>
      <c r="C10" s="45">
        <v>0</v>
      </c>
      <c r="D10" s="45">
        <v>73844410.87</v>
      </c>
      <c r="E10" s="45">
        <v>864000000</v>
      </c>
      <c r="F10" s="57">
        <v>0.08546806813657408</v>
      </c>
      <c r="G10" s="58">
        <v>122882654</v>
      </c>
      <c r="H10" s="51">
        <v>77760000</v>
      </c>
      <c r="I10" s="45">
        <v>45122654</v>
      </c>
      <c r="J10" s="46">
        <v>119574916</v>
      </c>
      <c r="K10" s="46">
        <v>115071904</v>
      </c>
      <c r="L10" s="47">
        <v>0</v>
      </c>
      <c r="M10" s="48" t="s">
        <v>24</v>
      </c>
      <c r="N10" s="49">
        <v>1</v>
      </c>
      <c r="O10" s="38">
        <v>0.2401988463031829</v>
      </c>
      <c r="P10" s="50">
        <v>0</v>
      </c>
      <c r="Q10" s="56"/>
    </row>
    <row r="11" spans="1:17" s="40" customFormat="1" ht="32.25" customHeight="1" hidden="1">
      <c r="A11" s="41" t="s">
        <v>26</v>
      </c>
      <c r="B11" s="45">
        <v>1518282.66</v>
      </c>
      <c r="C11" s="45">
        <v>0</v>
      </c>
      <c r="D11" s="45">
        <v>1518282.66</v>
      </c>
      <c r="E11" s="45">
        <v>17801578</v>
      </c>
      <c r="F11" s="57">
        <v>0.08528921761879761</v>
      </c>
      <c r="G11" s="58">
        <v>2394525</v>
      </c>
      <c r="H11" s="51">
        <v>1602142.02</v>
      </c>
      <c r="I11" s="45">
        <v>792382.98</v>
      </c>
      <c r="J11" s="46">
        <v>2442416</v>
      </c>
      <c r="K11" s="46">
        <v>2491264</v>
      </c>
      <c r="L11" s="47">
        <v>0</v>
      </c>
      <c r="M11" s="48" t="s">
        <v>24</v>
      </c>
      <c r="N11" s="49">
        <v>1</v>
      </c>
      <c r="O11" s="38">
        <v>0.2972055865994982</v>
      </c>
      <c r="P11" s="50">
        <v>0</v>
      </c>
      <c r="Q11" s="56"/>
    </row>
    <row r="12" spans="1:17" s="3" customFormat="1" ht="32.25" customHeight="1" hidden="1">
      <c r="A12" s="52" t="s">
        <v>28</v>
      </c>
      <c r="B12" s="34">
        <v>3956621.19</v>
      </c>
      <c r="C12" s="34">
        <v>0</v>
      </c>
      <c r="D12" s="34">
        <v>3956621.19</v>
      </c>
      <c r="E12" s="34">
        <v>993095405</v>
      </c>
      <c r="F12" s="53">
        <v>0.003984129994036172</v>
      </c>
      <c r="G12" s="54">
        <v>141243286</v>
      </c>
      <c r="H12" s="33">
        <v>89378586.45</v>
      </c>
      <c r="I12" s="34">
        <v>51864699.55</v>
      </c>
      <c r="J12" s="35">
        <v>137441319</v>
      </c>
      <c r="K12" s="35">
        <v>132265485</v>
      </c>
      <c r="L12" s="36">
        <v>47908078.36</v>
      </c>
      <c r="M12" s="37" t="s">
        <v>24</v>
      </c>
      <c r="N12" s="38">
        <v>0.0762873635503399</v>
      </c>
      <c r="O12" s="38">
        <v>0</v>
      </c>
      <c r="P12" s="55">
        <v>0</v>
      </c>
      <c r="Q12" s="56"/>
    </row>
    <row r="13" spans="1:17" s="3" customFormat="1" ht="34.5" customHeight="1" hidden="1">
      <c r="A13" s="52" t="s">
        <v>29</v>
      </c>
      <c r="B13" s="34">
        <v>32471574.97</v>
      </c>
      <c r="C13" s="34">
        <v>13575.81</v>
      </c>
      <c r="D13" s="34">
        <v>32457999.16</v>
      </c>
      <c r="E13" s="34">
        <v>1800000000</v>
      </c>
      <c r="F13" s="53">
        <v>0.018032221755555557</v>
      </c>
      <c r="G13" s="54">
        <v>117019128</v>
      </c>
      <c r="H13" s="33">
        <v>185538645.975</v>
      </c>
      <c r="I13" s="45">
        <v>12051348.850000001</v>
      </c>
      <c r="J13" s="35">
        <v>170272572</v>
      </c>
      <c r="K13" s="35">
        <v>231927776</v>
      </c>
      <c r="L13" s="35">
        <v>3975166.4</v>
      </c>
      <c r="M13" s="35">
        <v>33383845.465000007</v>
      </c>
      <c r="N13" s="38">
        <v>0.6701475951382819</v>
      </c>
      <c r="O13" s="38">
        <v>0.2718099579314937</v>
      </c>
      <c r="P13" s="59">
        <v>0</v>
      </c>
      <c r="Q13" s="56"/>
    </row>
    <row r="14" spans="1:17" s="40" customFormat="1" ht="32.25" customHeight="1" hidden="1">
      <c r="A14" s="60" t="s">
        <v>30</v>
      </c>
      <c r="B14" s="45">
        <v>8076182.45</v>
      </c>
      <c r="C14" s="45">
        <v>0</v>
      </c>
      <c r="D14" s="45">
        <v>8076182.45</v>
      </c>
      <c r="E14" s="45">
        <v>230756935</v>
      </c>
      <c r="F14" s="57">
        <v>0.03499865540335765</v>
      </c>
      <c r="G14" s="58">
        <v>32819473</v>
      </c>
      <c r="H14" s="51">
        <v>20768124.15</v>
      </c>
      <c r="I14" s="45">
        <v>12051348.850000001</v>
      </c>
      <c r="J14" s="35">
        <v>31936043</v>
      </c>
      <c r="K14" s="35">
        <v>30733380</v>
      </c>
      <c r="L14" s="47">
        <v>3975166.4</v>
      </c>
      <c r="M14" s="48" t="s">
        <v>24</v>
      </c>
      <c r="N14" s="38">
        <v>0.6701475951382819</v>
      </c>
      <c r="O14" s="38">
        <v>0</v>
      </c>
      <c r="P14" s="50">
        <v>0</v>
      </c>
      <c r="Q14" s="56"/>
    </row>
    <row r="15" spans="1:17" s="40" customFormat="1" ht="20.25" customHeight="1" hidden="1">
      <c r="A15" s="61" t="s">
        <v>31</v>
      </c>
      <c r="B15" s="62">
        <v>24395392.520000003</v>
      </c>
      <c r="C15" s="62">
        <v>13575.81</v>
      </c>
      <c r="D15" s="62">
        <v>24381816.710000005</v>
      </c>
      <c r="E15" s="62">
        <v>1569243065</v>
      </c>
      <c r="F15" s="63">
        <v>0.01553731047395134</v>
      </c>
      <c r="G15" s="64">
        <v>84199655</v>
      </c>
      <c r="H15" s="65">
        <v>164770521.825</v>
      </c>
      <c r="I15" s="66">
        <v>-80570866.82499999</v>
      </c>
      <c r="J15" s="66">
        <v>138336529</v>
      </c>
      <c r="K15" s="66">
        <v>201194396</v>
      </c>
      <c r="L15" s="67" t="s">
        <v>24</v>
      </c>
      <c r="M15" s="68">
        <v>33383845.465000007</v>
      </c>
      <c r="N15" s="69" t="s">
        <v>24</v>
      </c>
      <c r="O15" s="69">
        <v>0.422081489105686</v>
      </c>
      <c r="P15" s="70">
        <v>0</v>
      </c>
      <c r="Q15" s="56"/>
    </row>
    <row r="16" spans="1:17" s="3" customFormat="1" ht="32.25" customHeight="1" hidden="1">
      <c r="A16" s="52" t="s">
        <v>32</v>
      </c>
      <c r="B16" s="34">
        <v>91571292.75</v>
      </c>
      <c r="C16" s="34">
        <v>41341.1</v>
      </c>
      <c r="D16" s="34">
        <v>91529951.65</v>
      </c>
      <c r="E16" s="34">
        <v>1445000000</v>
      </c>
      <c r="F16" s="53">
        <v>0.06334252709342561</v>
      </c>
      <c r="G16" s="54">
        <v>205515550</v>
      </c>
      <c r="H16" s="33">
        <v>130050000</v>
      </c>
      <c r="I16" s="34">
        <v>75465550</v>
      </c>
      <c r="J16" s="35">
        <v>199983511</v>
      </c>
      <c r="K16" s="35">
        <v>192452432</v>
      </c>
      <c r="L16" s="36">
        <v>0</v>
      </c>
      <c r="M16" s="37" t="s">
        <v>24</v>
      </c>
      <c r="N16" s="38">
        <v>1</v>
      </c>
      <c r="O16" s="38">
        <v>0.0803286309439782</v>
      </c>
      <c r="P16" s="55">
        <v>0</v>
      </c>
      <c r="Q16" s="56"/>
    </row>
    <row r="17" spans="1:17" s="3" customFormat="1" ht="32.25" customHeight="1" hidden="1">
      <c r="A17" s="71" t="s">
        <v>33</v>
      </c>
      <c r="B17" s="34">
        <v>203170030.99</v>
      </c>
      <c r="C17" s="34">
        <v>0</v>
      </c>
      <c r="D17" s="34">
        <v>203170030.99</v>
      </c>
      <c r="E17" s="34">
        <v>3206904595</v>
      </c>
      <c r="F17" s="53">
        <v>0.06335393678588683</v>
      </c>
      <c r="G17" s="54">
        <v>249781696</v>
      </c>
      <c r="H17" s="33">
        <v>323563846.02</v>
      </c>
      <c r="I17" s="72">
        <v>45822948.269999996</v>
      </c>
      <c r="J17" s="35">
        <v>268492837</v>
      </c>
      <c r="K17" s="35">
        <v>473819394</v>
      </c>
      <c r="L17" s="35">
        <v>357595.1699999869</v>
      </c>
      <c r="M17" s="35">
        <v>0</v>
      </c>
      <c r="N17" s="38">
        <v>0.9921961553435421</v>
      </c>
      <c r="O17" s="38">
        <v>1</v>
      </c>
      <c r="P17" s="55">
        <v>0.2748887758275254</v>
      </c>
      <c r="Q17" s="73"/>
    </row>
    <row r="18" spans="1:21" s="40" customFormat="1" ht="32.25" customHeight="1" hidden="1">
      <c r="A18" s="60" t="s">
        <v>30</v>
      </c>
      <c r="B18" s="45">
        <v>45465353.10000001</v>
      </c>
      <c r="C18" s="45">
        <v>0</v>
      </c>
      <c r="D18" s="45">
        <v>45465353.10000001</v>
      </c>
      <c r="E18" s="45">
        <v>877409097</v>
      </c>
      <c r="F18" s="53">
        <v>0.051817736168285944</v>
      </c>
      <c r="G18" s="58">
        <v>124789767</v>
      </c>
      <c r="H18" s="51">
        <v>78966818.73</v>
      </c>
      <c r="I18" s="45">
        <v>45822948.269999996</v>
      </c>
      <c r="J18" s="35">
        <v>121430694</v>
      </c>
      <c r="K18" s="35">
        <v>116857795</v>
      </c>
      <c r="L18" s="47">
        <v>357595.1699999869</v>
      </c>
      <c r="M18" s="48" t="s">
        <v>24</v>
      </c>
      <c r="N18" s="38">
        <v>0.9921961553435421</v>
      </c>
      <c r="O18" s="49">
        <v>0</v>
      </c>
      <c r="P18" s="50">
        <v>0</v>
      </c>
      <c r="Q18" s="73"/>
      <c r="R18" s="73"/>
      <c r="S18" s="73"/>
      <c r="T18" s="73"/>
      <c r="U18" s="73"/>
    </row>
    <row r="19" spans="1:21" s="74" customFormat="1" ht="20.25" customHeight="1" hidden="1">
      <c r="A19" s="61" t="s">
        <v>31</v>
      </c>
      <c r="B19" s="62">
        <v>157704677.89</v>
      </c>
      <c r="C19" s="62">
        <v>0</v>
      </c>
      <c r="D19" s="62">
        <v>157704677.89</v>
      </c>
      <c r="E19" s="62">
        <v>2329495498</v>
      </c>
      <c r="F19" s="63">
        <v>0.0676990696163174</v>
      </c>
      <c r="G19" s="75">
        <v>124991929</v>
      </c>
      <c r="H19" s="76">
        <v>244597027.29</v>
      </c>
      <c r="I19" s="66">
        <v>-119605098.28999999</v>
      </c>
      <c r="J19" s="66">
        <v>147062143</v>
      </c>
      <c r="K19" s="66">
        <v>356961599</v>
      </c>
      <c r="L19" s="67" t="s">
        <v>24</v>
      </c>
      <c r="M19" s="68">
        <v>0</v>
      </c>
      <c r="N19" s="69" t="s">
        <v>24</v>
      </c>
      <c r="O19" s="69">
        <v>1</v>
      </c>
      <c r="P19" s="70">
        <v>0.3648785570909546</v>
      </c>
      <c r="Q19" s="73"/>
      <c r="R19" s="73"/>
      <c r="S19" s="73"/>
      <c r="T19" s="73"/>
      <c r="U19" s="73"/>
    </row>
    <row r="20" spans="1:21" s="74" customFormat="1" ht="20.25" customHeight="1" hidden="1">
      <c r="A20" s="77" t="s">
        <v>34</v>
      </c>
      <c r="B20" s="62">
        <v>88607803.16</v>
      </c>
      <c r="C20" s="62">
        <v>0</v>
      </c>
      <c r="D20" s="62">
        <v>88607803.16</v>
      </c>
      <c r="E20" s="62">
        <v>223952180</v>
      </c>
      <c r="F20" s="63">
        <v>0.39565501510188467</v>
      </c>
      <c r="G20" s="75">
        <v>0</v>
      </c>
      <c r="H20" s="76" t="s">
        <v>24</v>
      </c>
      <c r="I20" s="66">
        <v>0</v>
      </c>
      <c r="J20" s="78" t="s">
        <v>35</v>
      </c>
      <c r="K20" s="78">
        <v>112465170</v>
      </c>
      <c r="L20" s="68" t="s">
        <v>24</v>
      </c>
      <c r="M20" s="68" t="s">
        <v>24</v>
      </c>
      <c r="N20" s="69" t="s">
        <v>24</v>
      </c>
      <c r="O20" s="69" t="s">
        <v>24</v>
      </c>
      <c r="P20" s="70">
        <v>0.7878688411710043</v>
      </c>
      <c r="Q20" s="73"/>
      <c r="R20" s="73"/>
      <c r="S20" s="73"/>
      <c r="T20" s="73"/>
      <c r="U20" s="73"/>
    </row>
    <row r="21" spans="1:21" s="74" customFormat="1" ht="40.5" customHeight="1" hidden="1">
      <c r="A21" s="77" t="s">
        <v>36</v>
      </c>
      <c r="B21" s="62">
        <v>11703787.34</v>
      </c>
      <c r="C21" s="62">
        <v>0</v>
      </c>
      <c r="D21" s="62">
        <v>11703787.34</v>
      </c>
      <c r="E21" s="62">
        <v>85877364</v>
      </c>
      <c r="F21" s="63">
        <v>0.13628489272213803</v>
      </c>
      <c r="G21" s="75">
        <v>0</v>
      </c>
      <c r="H21" s="76" t="s">
        <v>24</v>
      </c>
      <c r="I21" s="66">
        <v>0</v>
      </c>
      <c r="J21" s="78" t="s">
        <v>35</v>
      </c>
      <c r="K21" s="78">
        <v>37001410</v>
      </c>
      <c r="L21" s="68" t="s">
        <v>24</v>
      </c>
      <c r="M21" s="68" t="s">
        <v>24</v>
      </c>
      <c r="N21" s="69" t="s">
        <v>24</v>
      </c>
      <c r="O21" s="69" t="s">
        <v>24</v>
      </c>
      <c r="P21" s="70">
        <v>0.31630652291358624</v>
      </c>
      <c r="Q21" s="73"/>
      <c r="R21" s="73"/>
      <c r="S21" s="73"/>
      <c r="T21" s="73"/>
      <c r="U21" s="73"/>
    </row>
    <row r="22" spans="1:21" s="3" customFormat="1" ht="32.25" customHeight="1" hidden="1">
      <c r="A22" s="52" t="s">
        <v>37</v>
      </c>
      <c r="B22" s="34">
        <v>12533064.36</v>
      </c>
      <c r="C22" s="34">
        <v>0</v>
      </c>
      <c r="D22" s="34">
        <v>12533064.36</v>
      </c>
      <c r="E22" s="34">
        <v>250000000</v>
      </c>
      <c r="F22" s="53">
        <v>0.050132257439999994</v>
      </c>
      <c r="G22" s="54">
        <v>35556323</v>
      </c>
      <c r="H22" s="33">
        <v>22500000</v>
      </c>
      <c r="I22" s="34">
        <v>13056323</v>
      </c>
      <c r="J22" s="35">
        <v>34599224</v>
      </c>
      <c r="K22" s="35">
        <v>33296268</v>
      </c>
      <c r="L22" s="36">
        <v>523258.6400000006</v>
      </c>
      <c r="M22" s="37" t="s">
        <v>24</v>
      </c>
      <c r="N22" s="38">
        <v>0.9599229706556739</v>
      </c>
      <c r="O22" s="38">
        <v>0</v>
      </c>
      <c r="P22" s="55">
        <v>0</v>
      </c>
      <c r="Q22" s="73"/>
      <c r="R22" s="73"/>
      <c r="S22" s="73"/>
      <c r="T22" s="73"/>
      <c r="U22" s="73"/>
    </row>
    <row r="23" spans="1:21" s="3" customFormat="1" ht="32.25" customHeight="1" hidden="1">
      <c r="A23" s="52" t="s">
        <v>38</v>
      </c>
      <c r="B23" s="34">
        <v>42874932.07</v>
      </c>
      <c r="C23" s="34">
        <v>0</v>
      </c>
      <c r="D23" s="34">
        <v>42874932.07</v>
      </c>
      <c r="E23" s="34">
        <v>772000000</v>
      </c>
      <c r="F23" s="53">
        <v>0.0555374767746114</v>
      </c>
      <c r="G23" s="54">
        <v>109797927</v>
      </c>
      <c r="H23" s="33">
        <v>69480000</v>
      </c>
      <c r="I23" s="34">
        <v>40317927</v>
      </c>
      <c r="J23" s="35">
        <v>106842402</v>
      </c>
      <c r="K23" s="35">
        <v>102818877</v>
      </c>
      <c r="L23" s="36">
        <v>0</v>
      </c>
      <c r="M23" s="37" t="s">
        <v>24</v>
      </c>
      <c r="N23" s="38">
        <v>1</v>
      </c>
      <c r="O23" s="38">
        <v>0.023932493299804326</v>
      </c>
      <c r="P23" s="55">
        <v>0</v>
      </c>
      <c r="Q23" s="73"/>
      <c r="R23" s="79"/>
      <c r="S23" s="73"/>
      <c r="T23" s="73"/>
      <c r="U23" s="73"/>
    </row>
    <row r="24" spans="1:18" s="3" customFormat="1" ht="32.25" customHeight="1" hidden="1">
      <c r="A24" s="52" t="s">
        <v>39</v>
      </c>
      <c r="B24" s="34">
        <v>14345223.330000002</v>
      </c>
      <c r="C24" s="34">
        <v>0</v>
      </c>
      <c r="D24" s="34">
        <v>14345223.330000002</v>
      </c>
      <c r="E24" s="34">
        <v>97601421</v>
      </c>
      <c r="F24" s="53">
        <v>0.14697760732397536</v>
      </c>
      <c r="G24" s="54">
        <v>13881391</v>
      </c>
      <c r="H24" s="33">
        <v>8784127.89</v>
      </c>
      <c r="I24" s="34">
        <v>5097263.11</v>
      </c>
      <c r="J24" s="35">
        <v>13507734</v>
      </c>
      <c r="K24" s="35">
        <v>12999052</v>
      </c>
      <c r="L24" s="36">
        <v>0</v>
      </c>
      <c r="M24" s="37" t="s">
        <v>24</v>
      </c>
      <c r="N24" s="38">
        <v>1</v>
      </c>
      <c r="O24" s="38">
        <v>0.6846418666520975</v>
      </c>
      <c r="P24" s="55">
        <v>0</v>
      </c>
      <c r="R24" s="79"/>
    </row>
    <row r="25" spans="1:18" s="3" customFormat="1" ht="32.25" customHeight="1" thickBot="1">
      <c r="A25" s="122" t="s">
        <v>40</v>
      </c>
      <c r="B25" s="123">
        <v>5898187</v>
      </c>
      <c r="C25" s="123">
        <v>180423.01</v>
      </c>
      <c r="D25" s="123">
        <f>B25-C25</f>
        <v>5717763.99</v>
      </c>
      <c r="E25" s="123">
        <v>87000000</v>
      </c>
      <c r="F25" s="180">
        <f>D25/E25</f>
        <v>0.06572142517241379</v>
      </c>
      <c r="G25" s="181">
        <v>11702539</v>
      </c>
      <c r="H25" s="123">
        <v>7830000</v>
      </c>
      <c r="I25" s="123">
        <v>3872539</v>
      </c>
      <c r="J25" s="182">
        <v>11936592</v>
      </c>
      <c r="K25" s="182">
        <v>12175323</v>
      </c>
      <c r="L25" s="183">
        <v>0</v>
      </c>
      <c r="M25" s="184" t="s">
        <v>24</v>
      </c>
      <c r="N25" s="185">
        <v>1</v>
      </c>
      <c r="O25" s="185">
        <f>(D25-I25)/J25</f>
        <v>0.15458557936804745</v>
      </c>
      <c r="P25" s="126">
        <v>0</v>
      </c>
      <c r="R25" s="79"/>
    </row>
    <row r="26" spans="1:16" s="3" customFormat="1" ht="39" customHeight="1" hidden="1">
      <c r="A26" s="116" t="s">
        <v>41</v>
      </c>
      <c r="B26" s="117">
        <v>33450587.490000002</v>
      </c>
      <c r="C26" s="117">
        <v>0</v>
      </c>
      <c r="D26" s="117">
        <v>33450587.490000002</v>
      </c>
      <c r="E26" s="117">
        <v>1209415373</v>
      </c>
      <c r="F26" s="175">
        <v>0.0276584771756494</v>
      </c>
      <c r="G26" s="176">
        <v>172009458</v>
      </c>
      <c r="H26" s="117">
        <v>108847383.57</v>
      </c>
      <c r="I26" s="117">
        <v>63162074.43000001</v>
      </c>
      <c r="J26" s="177">
        <v>167379330</v>
      </c>
      <c r="K26" s="177">
        <v>161076075</v>
      </c>
      <c r="L26" s="119">
        <v>29711486.940000005</v>
      </c>
      <c r="M26" s="178" t="s">
        <v>24</v>
      </c>
      <c r="N26" s="179">
        <v>0.5295992538540187</v>
      </c>
      <c r="O26" s="179">
        <v>0</v>
      </c>
      <c r="P26" s="121">
        <v>0</v>
      </c>
    </row>
    <row r="27" spans="1:16" s="40" customFormat="1" ht="39" customHeight="1" hidden="1">
      <c r="A27" s="41" t="s">
        <v>25</v>
      </c>
      <c r="B27" s="45">
        <v>26697142.224126358</v>
      </c>
      <c r="C27" s="45">
        <v>0</v>
      </c>
      <c r="D27" s="45">
        <v>26697142.224126358</v>
      </c>
      <c r="E27" s="45">
        <v>883000000</v>
      </c>
      <c r="F27" s="57">
        <v>0.030234589155295987</v>
      </c>
      <c r="G27" s="58">
        <v>125584935</v>
      </c>
      <c r="H27" s="45">
        <v>79470000</v>
      </c>
      <c r="I27" s="45">
        <v>46114935</v>
      </c>
      <c r="J27" s="80">
        <v>122204457</v>
      </c>
      <c r="K27" s="80">
        <v>117602420</v>
      </c>
      <c r="L27" s="45">
        <v>19417792.775873642</v>
      </c>
      <c r="M27" s="72" t="s">
        <v>24</v>
      </c>
      <c r="N27" s="81">
        <v>0.5789261596948224</v>
      </c>
      <c r="O27" s="49">
        <v>0</v>
      </c>
      <c r="P27" s="81">
        <v>0</v>
      </c>
    </row>
    <row r="28" spans="1:16" s="40" customFormat="1" ht="39" customHeight="1" hidden="1" thickBot="1">
      <c r="A28" s="41" t="s">
        <v>26</v>
      </c>
      <c r="B28" s="45">
        <v>6753445.261520237</v>
      </c>
      <c r="C28" s="45">
        <v>0</v>
      </c>
      <c r="D28" s="45">
        <v>6753445.261520237</v>
      </c>
      <c r="E28" s="45">
        <v>326415373</v>
      </c>
      <c r="F28" s="57">
        <v>0.020689727936068245</v>
      </c>
      <c r="G28" s="58">
        <v>46424523</v>
      </c>
      <c r="H28" s="45">
        <v>29377383.569999997</v>
      </c>
      <c r="I28" s="45">
        <v>17047139.430000003</v>
      </c>
      <c r="J28" s="80">
        <v>45174873</v>
      </c>
      <c r="K28" s="80">
        <v>43473655</v>
      </c>
      <c r="L28" s="45">
        <v>10293694.168479767</v>
      </c>
      <c r="M28" s="72" t="s">
        <v>24</v>
      </c>
      <c r="N28" s="81">
        <v>0.3961629626631285</v>
      </c>
      <c r="O28" s="49">
        <v>0</v>
      </c>
      <c r="P28" s="81">
        <v>0</v>
      </c>
    </row>
    <row r="29" spans="1:16" s="3" customFormat="1" ht="39" customHeight="1" hidden="1">
      <c r="A29" s="82" t="s">
        <v>42</v>
      </c>
      <c r="B29" s="83"/>
      <c r="C29" s="83"/>
      <c r="D29" s="84">
        <v>337670401.64000005</v>
      </c>
      <c r="E29" s="85" t="s">
        <v>43</v>
      </c>
      <c r="F29" s="86" t="s">
        <v>43</v>
      </c>
      <c r="G29" s="87">
        <v>1060322595</v>
      </c>
      <c r="H29" s="87">
        <v>671569324.8299999</v>
      </c>
      <c r="I29" s="87">
        <v>388753270.17</v>
      </c>
      <c r="J29" s="87">
        <v>1032554733</v>
      </c>
      <c r="K29" s="87"/>
      <c r="L29" s="87">
        <v>109382549.93</v>
      </c>
      <c r="M29" s="88" t="s">
        <v>24</v>
      </c>
      <c r="N29" s="89">
        <v>0.8685982281058069</v>
      </c>
      <c r="O29" s="89">
        <v>0</v>
      </c>
      <c r="P29" s="90"/>
    </row>
    <row r="30" spans="1:16" s="91" customFormat="1" ht="32.25" customHeight="1" hidden="1" thickBot="1">
      <c r="A30" s="92" t="s">
        <v>44</v>
      </c>
      <c r="B30" s="93">
        <v>519811813.15</v>
      </c>
      <c r="C30" s="93">
        <v>54916.91</v>
      </c>
      <c r="D30" s="94">
        <v>519756896.24</v>
      </c>
      <c r="E30" s="94">
        <v>11360619950</v>
      </c>
      <c r="F30" s="95">
        <v>0.04575075114980851</v>
      </c>
      <c r="G30" s="93">
        <v>1269514179</v>
      </c>
      <c r="H30" s="94">
        <v>1080936873.945</v>
      </c>
      <c r="I30" s="96">
        <v>388753270.17</v>
      </c>
      <c r="J30" s="96">
        <v>1317953405</v>
      </c>
      <c r="K30" s="96">
        <v>1552796158</v>
      </c>
      <c r="L30" s="94">
        <v>109382549.93</v>
      </c>
      <c r="M30" s="97">
        <v>33383845.465000007</v>
      </c>
      <c r="N30" s="98">
        <v>0.7186324635104228</v>
      </c>
      <c r="O30" s="98">
        <v>0.09853351739799954</v>
      </c>
      <c r="P30" s="95">
        <v>0.08387941489226684</v>
      </c>
    </row>
    <row r="31" spans="1:16" s="91" customFormat="1" ht="33.75" customHeight="1">
      <c r="A31" s="99" t="s">
        <v>45</v>
      </c>
      <c r="B31" s="99"/>
      <c r="C31" s="99"/>
      <c r="D31" s="100"/>
      <c r="E31" s="100"/>
      <c r="F31" s="101"/>
      <c r="G31" s="102"/>
      <c r="H31" s="102"/>
      <c r="I31" s="102"/>
      <c r="J31" s="102"/>
      <c r="K31" s="102"/>
      <c r="L31" s="102"/>
      <c r="M31" s="102"/>
      <c r="N31" s="103"/>
      <c r="O31" s="104"/>
      <c r="P31" s="104"/>
    </row>
    <row r="32" spans="1:15" ht="20.25" customHeight="1" hidden="1">
      <c r="A32" s="191" t="s">
        <v>46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6" ht="20.25" customHeight="1" hidden="1">
      <c r="A33" s="192" t="s">
        <v>47</v>
      </c>
      <c r="B33" s="192"/>
      <c r="C33" s="192"/>
      <c r="D33" s="192"/>
      <c r="E33" s="192"/>
      <c r="F33" s="192"/>
      <c r="G33" s="192"/>
      <c r="H33" s="192"/>
      <c r="I33" s="192"/>
      <c r="J33" s="105"/>
      <c r="K33" s="105"/>
      <c r="N33" s="106"/>
      <c r="O33" s="106"/>
      <c r="P33" s="106"/>
    </row>
    <row r="34" spans="9:15" ht="20.25" customHeight="1" hidden="1">
      <c r="I34" s="105"/>
      <c r="J34" s="105"/>
      <c r="K34" s="105"/>
      <c r="L34" s="56"/>
      <c r="O34" s="56"/>
    </row>
    <row r="35" spans="1:16" s="6" customFormat="1" ht="23.25" customHeight="1" hidden="1" thickBot="1">
      <c r="A35" s="107" t="s">
        <v>48</v>
      </c>
      <c r="B35" s="107"/>
      <c r="C35" s="107"/>
      <c r="D35" s="108"/>
      <c r="E35" s="108"/>
      <c r="G35" s="7"/>
      <c r="H35" s="7"/>
      <c r="I35" s="7"/>
      <c r="J35" s="7"/>
      <c r="K35" s="7"/>
      <c r="L35" s="7"/>
      <c r="M35" s="7"/>
      <c r="N35" s="7"/>
      <c r="O35" s="7"/>
      <c r="P35" s="109"/>
    </row>
    <row r="36" spans="1:16" s="110" customFormat="1" ht="106.5" customHeight="1" hidden="1">
      <c r="A36" s="186" t="s">
        <v>0</v>
      </c>
      <c r="B36" s="12" t="s">
        <v>49</v>
      </c>
      <c r="C36" s="12" t="s">
        <v>4</v>
      </c>
      <c r="D36" s="12" t="s">
        <v>5</v>
      </c>
      <c r="E36" s="12" t="s">
        <v>6</v>
      </c>
      <c r="F36" s="12" t="s">
        <v>50</v>
      </c>
      <c r="G36" s="12" t="s">
        <v>51</v>
      </c>
      <c r="H36" s="12" t="s">
        <v>8</v>
      </c>
      <c r="I36" s="12" t="s">
        <v>52</v>
      </c>
      <c r="J36" s="12" t="s">
        <v>53</v>
      </c>
      <c r="K36" s="14" t="s">
        <v>54</v>
      </c>
      <c r="L36" s="3"/>
      <c r="M36" s="3"/>
      <c r="N36" s="3"/>
      <c r="P36" s="111"/>
    </row>
    <row r="37" spans="1:16" s="110" customFormat="1" ht="23.25" customHeight="1" hidden="1">
      <c r="A37" s="187"/>
      <c r="B37" s="18" t="s">
        <v>15</v>
      </c>
      <c r="C37" s="18" t="s">
        <v>15</v>
      </c>
      <c r="D37" s="18" t="s">
        <v>15</v>
      </c>
      <c r="E37" s="18" t="s">
        <v>15</v>
      </c>
      <c r="F37" s="18" t="s">
        <v>15</v>
      </c>
      <c r="G37" s="18" t="s">
        <v>15</v>
      </c>
      <c r="H37" s="18" t="s">
        <v>15</v>
      </c>
      <c r="I37" s="21" t="s">
        <v>15</v>
      </c>
      <c r="J37" s="18" t="s">
        <v>15</v>
      </c>
      <c r="K37" s="19" t="s">
        <v>15</v>
      </c>
      <c r="L37" s="3"/>
      <c r="M37" s="3"/>
      <c r="N37" s="3"/>
      <c r="P37" s="111"/>
    </row>
    <row r="38" spans="1:16" s="110" customFormat="1" ht="21" customHeight="1" hidden="1" thickBot="1">
      <c r="A38" s="112"/>
      <c r="B38" s="113">
        <v>1</v>
      </c>
      <c r="C38" s="113">
        <v>2</v>
      </c>
      <c r="D38" s="113" t="s">
        <v>55</v>
      </c>
      <c r="E38" s="113">
        <v>4</v>
      </c>
      <c r="F38" s="113">
        <v>5</v>
      </c>
      <c r="G38" s="113">
        <v>6</v>
      </c>
      <c r="H38" s="113">
        <v>7</v>
      </c>
      <c r="I38" s="114" t="s">
        <v>56</v>
      </c>
      <c r="J38" s="113" t="s">
        <v>57</v>
      </c>
      <c r="K38" s="115" t="s">
        <v>58</v>
      </c>
      <c r="L38" s="3"/>
      <c r="M38" s="3"/>
      <c r="N38" s="3"/>
      <c r="P38" s="111"/>
    </row>
    <row r="39" spans="1:16" s="110" customFormat="1" ht="21" customHeight="1" hidden="1" thickTop="1">
      <c r="A39" s="116" t="s">
        <v>59</v>
      </c>
      <c r="B39" s="117">
        <v>558377.3</v>
      </c>
      <c r="C39" s="117">
        <v>92740141</v>
      </c>
      <c r="D39" s="118">
        <f>B39/C39</f>
        <v>0.006020880429759105</v>
      </c>
      <c r="E39" s="117">
        <v>12417530</v>
      </c>
      <c r="F39" s="117">
        <f>C39*0.09</f>
        <v>8346612.6899999995</v>
      </c>
      <c r="G39" s="117">
        <f>E39-F39</f>
        <v>4070917.3100000005</v>
      </c>
      <c r="H39" s="119">
        <v>12611026</v>
      </c>
      <c r="I39" s="119">
        <f>G39-B39</f>
        <v>3512540.0100000007</v>
      </c>
      <c r="J39" s="120">
        <f>B39/G39</f>
        <v>0.13716252566181453</v>
      </c>
      <c r="K39" s="121">
        <f>IF((B39-G39)/H39&lt;0,0,(B39-G39)/H39)</f>
        <v>0</v>
      </c>
      <c r="L39" s="3"/>
      <c r="M39" s="3"/>
      <c r="N39" s="3"/>
      <c r="P39" s="111"/>
    </row>
    <row r="40" spans="1:16" s="110" customFormat="1" ht="21" customHeight="1" hidden="1" thickBot="1">
      <c r="A40" s="122" t="s">
        <v>60</v>
      </c>
      <c r="B40" s="123">
        <v>1577207.717</v>
      </c>
      <c r="C40" s="123">
        <v>30154277</v>
      </c>
      <c r="D40" s="124">
        <f>B40/C40</f>
        <v>0.05230461061958143</v>
      </c>
      <c r="E40" s="123">
        <v>3334326</v>
      </c>
      <c r="F40" s="123">
        <v>3075252.84</v>
      </c>
      <c r="G40" s="123">
        <f>E40-F40</f>
        <v>259073.16000000015</v>
      </c>
      <c r="H40" s="123">
        <v>3556613</v>
      </c>
      <c r="I40" s="119">
        <v>0</v>
      </c>
      <c r="J40" s="125">
        <v>1</v>
      </c>
      <c r="K40" s="126">
        <f>IF((B40-G40)/H40&lt;0,0,(B40-G40)/H40)</f>
        <v>0.3706151209029489</v>
      </c>
      <c r="L40" s="3"/>
      <c r="M40" s="3"/>
      <c r="N40" s="3"/>
      <c r="P40" s="111"/>
    </row>
    <row r="41" spans="1:16" s="110" customFormat="1" ht="24.75" customHeight="1" hidden="1" thickBot="1">
      <c r="A41" s="127" t="s">
        <v>61</v>
      </c>
      <c r="B41" s="128">
        <f>B39+B40</f>
        <v>2135585.017</v>
      </c>
      <c r="C41" s="128">
        <f>C39+C40</f>
        <v>122894418</v>
      </c>
      <c r="D41" s="129">
        <f>B41/C41</f>
        <v>0.017377396400542783</v>
      </c>
      <c r="E41" s="128">
        <f>E39+E40</f>
        <v>15751856</v>
      </c>
      <c r="F41" s="128">
        <f>F39+F40</f>
        <v>11421865.53</v>
      </c>
      <c r="G41" s="128">
        <f>G39+G40</f>
        <v>4329990.470000001</v>
      </c>
      <c r="H41" s="128">
        <f>H39+H40</f>
        <v>16167639</v>
      </c>
      <c r="I41" s="130">
        <f>I39+I40</f>
        <v>3512540.0100000007</v>
      </c>
      <c r="J41" s="131">
        <f>(B39+G40)/G41</f>
        <v>0.18878805061203752</v>
      </c>
      <c r="K41" s="132">
        <f>(B40-G40)/H41</f>
        <v>0.08152919279061091</v>
      </c>
      <c r="L41" s="3"/>
      <c r="M41" s="3"/>
      <c r="N41" s="3"/>
      <c r="P41" s="111"/>
    </row>
    <row r="42" spans="1:16" s="133" customFormat="1" ht="16.5" customHeight="1" hidden="1">
      <c r="A42" s="135" t="s">
        <v>45</v>
      </c>
      <c r="B42" s="135"/>
      <c r="C42" s="135"/>
      <c r="D42" s="136"/>
      <c r="E42" s="136"/>
      <c r="F42" s="137"/>
      <c r="G42" s="136"/>
      <c r="H42" s="136"/>
      <c r="I42" s="136"/>
      <c r="J42" s="136"/>
      <c r="K42" s="136"/>
      <c r="L42" s="136"/>
      <c r="M42" s="138"/>
      <c r="N42" s="139"/>
      <c r="O42" s="134"/>
      <c r="P42" s="140"/>
    </row>
    <row r="43" spans="1:16" s="110" customFormat="1" ht="12.75" customHeight="1" hidden="1">
      <c r="A43" s="188" t="s">
        <v>62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41"/>
      <c r="M43" s="141"/>
      <c r="N43" s="142"/>
      <c r="P43" s="111"/>
    </row>
    <row r="44" spans="1:16" s="110" customFormat="1" ht="32.25" customHeight="1" hidden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41"/>
      <c r="M44" s="141"/>
      <c r="N44" s="142"/>
      <c r="P44" s="111"/>
    </row>
    <row r="45" ht="20.25" customHeight="1" hidden="1"/>
    <row r="46" spans="1:16" s="110" customFormat="1" ht="24" customHeight="1" hidden="1" thickBot="1">
      <c r="A46" s="107" t="s">
        <v>63</v>
      </c>
      <c r="B46" s="107"/>
      <c r="C46" s="107"/>
      <c r="D46" s="107"/>
      <c r="E46" s="107"/>
      <c r="F46" s="107"/>
      <c r="G46" s="107"/>
      <c r="P46" s="111"/>
    </row>
    <row r="47" spans="1:16" s="110" customFormat="1" ht="101.25" customHeight="1" hidden="1">
      <c r="A47" s="186" t="s">
        <v>0</v>
      </c>
      <c r="B47" s="12" t="s">
        <v>64</v>
      </c>
      <c r="C47" s="12" t="s">
        <v>65</v>
      </c>
      <c r="D47" s="12" t="s">
        <v>5</v>
      </c>
      <c r="E47" s="12" t="s">
        <v>6</v>
      </c>
      <c r="F47" s="12" t="s">
        <v>66</v>
      </c>
      <c r="G47" s="12" t="s">
        <v>51</v>
      </c>
      <c r="H47" s="16" t="s">
        <v>8</v>
      </c>
      <c r="I47" s="12" t="s">
        <v>67</v>
      </c>
      <c r="J47" s="16" t="s">
        <v>53</v>
      </c>
      <c r="K47" s="14" t="s">
        <v>13</v>
      </c>
      <c r="L47" s="3"/>
      <c r="M47" s="3"/>
      <c r="N47" s="3"/>
      <c r="P47" s="111"/>
    </row>
    <row r="48" spans="1:16" s="110" customFormat="1" ht="23.25" customHeight="1" hidden="1" thickBot="1">
      <c r="A48" s="189"/>
      <c r="B48" s="143" t="s">
        <v>15</v>
      </c>
      <c r="C48" s="143" t="s">
        <v>15</v>
      </c>
      <c r="D48" s="143" t="s">
        <v>15</v>
      </c>
      <c r="E48" s="143" t="s">
        <v>15</v>
      </c>
      <c r="F48" s="143" t="s">
        <v>15</v>
      </c>
      <c r="G48" s="143" t="s">
        <v>15</v>
      </c>
      <c r="H48" s="143" t="s">
        <v>15</v>
      </c>
      <c r="I48" s="143" t="s">
        <v>15</v>
      </c>
      <c r="J48" s="144" t="s">
        <v>15</v>
      </c>
      <c r="K48" s="145" t="s">
        <v>15</v>
      </c>
      <c r="L48" s="3"/>
      <c r="M48" s="3"/>
      <c r="N48" s="3"/>
      <c r="P48" s="111"/>
    </row>
    <row r="49" spans="1:16" s="110" customFormat="1" ht="21" customHeight="1" hidden="1" thickTop="1">
      <c r="A49" s="146" t="s">
        <v>68</v>
      </c>
      <c r="B49" s="147">
        <v>477843.76</v>
      </c>
      <c r="C49" s="147">
        <v>13688528</v>
      </c>
      <c r="D49" s="148">
        <f>B49/C49</f>
        <v>0.03490833784319249</v>
      </c>
      <c r="E49" s="147">
        <v>1996248</v>
      </c>
      <c r="F49" s="147">
        <v>1916394</v>
      </c>
      <c r="G49" s="149">
        <f>E49-F49</f>
        <v>79854</v>
      </c>
      <c r="H49" s="149">
        <v>1917440.55</v>
      </c>
      <c r="I49" s="149">
        <v>0</v>
      </c>
      <c r="J49" s="150">
        <v>1</v>
      </c>
      <c r="K49" s="151">
        <f>(B49-G49)/H49</f>
        <v>0.20756302457460807</v>
      </c>
      <c r="L49" s="3"/>
      <c r="M49" s="3"/>
      <c r="N49" s="3"/>
      <c r="P49" s="111"/>
    </row>
    <row r="50" spans="1:16" s="110" customFormat="1" ht="21" customHeight="1" hidden="1">
      <c r="A50" s="152" t="s">
        <v>25</v>
      </c>
      <c r="B50" s="34">
        <v>462902.8</v>
      </c>
      <c r="C50" s="34">
        <v>12681459</v>
      </c>
      <c r="D50" s="153">
        <f>B50/C50</f>
        <v>0.036502329897529925</v>
      </c>
      <c r="E50" s="34">
        <v>1849383</v>
      </c>
      <c r="F50" s="34">
        <v>1775404.26</v>
      </c>
      <c r="G50" s="154">
        <f>E50-F50</f>
        <v>73978.73999999999</v>
      </c>
      <c r="H50" s="154">
        <v>1776374.551595412</v>
      </c>
      <c r="I50" s="154">
        <v>0</v>
      </c>
      <c r="J50" s="155">
        <v>1</v>
      </c>
      <c r="K50" s="156">
        <f>(B50-G50)/H50</f>
        <v>0.21894259836738617</v>
      </c>
      <c r="L50" s="3"/>
      <c r="M50" s="3"/>
      <c r="N50" s="3"/>
      <c r="P50" s="111"/>
    </row>
    <row r="51" spans="1:16" s="110" customFormat="1" ht="21" customHeight="1" hidden="1" thickBot="1">
      <c r="A51" s="157" t="s">
        <v>26</v>
      </c>
      <c r="B51" s="123">
        <v>14940.96</v>
      </c>
      <c r="C51" s="123">
        <v>1007069</v>
      </c>
      <c r="D51" s="158">
        <f>B51/C51</f>
        <v>0.014836083724153955</v>
      </c>
      <c r="E51" s="123">
        <v>146865</v>
      </c>
      <c r="F51" s="123">
        <v>140989.66</v>
      </c>
      <c r="G51" s="159">
        <f>E51-F51</f>
        <v>5875.3399999999965</v>
      </c>
      <c r="H51" s="159">
        <v>141066</v>
      </c>
      <c r="I51" s="159">
        <v>0</v>
      </c>
      <c r="J51" s="160">
        <v>1</v>
      </c>
      <c r="K51" s="161">
        <f>(B51-G51)/H51</f>
        <v>0.06426509577077398</v>
      </c>
      <c r="L51" s="3"/>
      <c r="M51" s="3"/>
      <c r="N51" s="3"/>
      <c r="P51" s="111"/>
    </row>
    <row r="52" spans="1:16" s="110" customFormat="1" ht="24.75" customHeight="1" hidden="1" thickBot="1">
      <c r="A52" s="92" t="s">
        <v>44</v>
      </c>
      <c r="B52" s="94">
        <f>B49</f>
        <v>477843.76</v>
      </c>
      <c r="C52" s="94">
        <f>C49</f>
        <v>13688528</v>
      </c>
      <c r="D52" s="162">
        <f>B52/C52</f>
        <v>0.03490833784319249</v>
      </c>
      <c r="E52" s="94">
        <f>E49</f>
        <v>1996248</v>
      </c>
      <c r="F52" s="94">
        <f>F49</f>
        <v>1916394</v>
      </c>
      <c r="G52" s="163">
        <f>E52-F52</f>
        <v>79854</v>
      </c>
      <c r="H52" s="164">
        <f>H49</f>
        <v>1917440.55</v>
      </c>
      <c r="I52" s="164">
        <v>0</v>
      </c>
      <c r="J52" s="165">
        <v>1</v>
      </c>
      <c r="K52" s="166">
        <f>(B52-G52)/H52</f>
        <v>0.20756302457460807</v>
      </c>
      <c r="L52" s="3"/>
      <c r="M52" s="3"/>
      <c r="N52" s="3"/>
      <c r="P52" s="111"/>
    </row>
    <row r="53" spans="1:16" s="110" customFormat="1" ht="20.25" customHeight="1" hidden="1">
      <c r="A53" s="167" t="s">
        <v>45</v>
      </c>
      <c r="B53" s="168"/>
      <c r="C53" s="167"/>
      <c r="D53" s="100"/>
      <c r="E53" s="100"/>
      <c r="F53" s="169"/>
      <c r="G53" s="100"/>
      <c r="H53" s="100"/>
      <c r="I53" s="170"/>
      <c r="J53" s="170"/>
      <c r="K53" s="170"/>
      <c r="L53" s="171"/>
      <c r="M53" s="3"/>
      <c r="N53" s="172"/>
      <c r="P53" s="111"/>
    </row>
    <row r="54" spans="2:6" ht="20.25" customHeight="1">
      <c r="B54" s="173"/>
      <c r="C54" s="173"/>
      <c r="F54" s="174"/>
    </row>
    <row r="55" spans="2:5" ht="20.25" customHeight="1">
      <c r="B55" s="173"/>
      <c r="E55" s="174"/>
    </row>
    <row r="56" ht="20.25" customHeight="1">
      <c r="H56" s="105"/>
    </row>
  </sheetData>
  <sheetProtection selectLockedCells="1" selectUnlockedCells="1"/>
  <mergeCells count="7">
    <mergeCell ref="A36:A37"/>
    <mergeCell ref="A43:K44"/>
    <mergeCell ref="A47:A48"/>
    <mergeCell ref="A2:N2"/>
    <mergeCell ref="A3:A4"/>
    <mergeCell ref="A32:O32"/>
    <mergeCell ref="A33:I33"/>
  </mergeCells>
  <printOptions/>
  <pageMargins left="0.38" right="0.25" top="0.68" bottom="0.56" header="0.5118110236220472" footer="0.5118110236220472"/>
  <pageSetup fitToHeight="2" horizontalDpi="600" verticalDpi="600" orientation="landscape" paperSize="9" scale="31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kucerova</cp:lastModifiedBy>
  <cp:lastPrinted>2010-01-29T09:18:31Z</cp:lastPrinted>
  <dcterms:created xsi:type="dcterms:W3CDTF">1997-01-24T11:07:25Z</dcterms:created>
  <dcterms:modified xsi:type="dcterms:W3CDTF">2010-05-13T13:50:40Z</dcterms:modified>
  <cp:category/>
  <cp:version/>
  <cp:contentType/>
  <cp:contentStatus/>
</cp:coreProperties>
</file>